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9204"/>
  </bookViews>
  <sheets>
    <sheet name="Diff Amplifier Resistor CMRR " sheetId="2" r:id="rId1"/>
    <sheet name="Sheet3" sheetId="3" state="hidden" r:id="rId2"/>
  </sheets>
  <calcPr calcId="145621"/>
</workbook>
</file>

<file path=xl/calcChain.xml><?xml version="1.0" encoding="utf-8"?>
<calcChain xmlns="http://schemas.openxmlformats.org/spreadsheetml/2006/main">
  <c r="D5" i="2" l="1"/>
  <c r="D4" i="2"/>
  <c r="D6" i="2" l="1"/>
  <c r="D3" i="2"/>
  <c r="B11" i="2"/>
  <c r="B10" i="2"/>
  <c r="B15" i="2" l="1"/>
  <c r="B13" i="2" l="1"/>
  <c r="B16" i="2"/>
  <c r="B18" i="2" l="1"/>
  <c r="B19" i="2" s="1"/>
  <c r="B21" i="3" s="1"/>
  <c r="B4" i="3" l="1"/>
  <c r="B2" i="3"/>
  <c r="B11" i="3"/>
  <c r="B7" i="3"/>
  <c r="B15" i="3"/>
  <c r="B10" i="3"/>
  <c r="B18" i="3"/>
  <c r="B19" i="3"/>
  <c r="B6" i="3"/>
  <c r="B14" i="3"/>
  <c r="B17" i="3"/>
  <c r="B20" i="3"/>
  <c r="B13" i="3"/>
  <c r="B16" i="3"/>
  <c r="B9" i="3"/>
  <c r="B12" i="3"/>
  <c r="B3" i="3"/>
  <c r="B5" i="3"/>
  <c r="B8" i="3"/>
</calcChain>
</file>

<file path=xl/sharedStrings.xml><?xml version="1.0" encoding="utf-8"?>
<sst xmlns="http://schemas.openxmlformats.org/spreadsheetml/2006/main" count="24" uniqueCount="24">
  <si>
    <t>CMRR (uV/V)</t>
  </si>
  <si>
    <t>R2</t>
  </si>
  <si>
    <t>R1</t>
  </si>
  <si>
    <t>R3</t>
  </si>
  <si>
    <t>R4</t>
  </si>
  <si>
    <t>Vcm</t>
  </si>
  <si>
    <t>V+</t>
  </si>
  <si>
    <t>V-</t>
  </si>
  <si>
    <t>Acm</t>
  </si>
  <si>
    <t>Adm</t>
  </si>
  <si>
    <t xml:space="preserve">Resistor </t>
  </si>
  <si>
    <t>Tolerance</t>
  </si>
  <si>
    <t>Worst Case</t>
  </si>
  <si>
    <t>Vout</t>
  </si>
  <si>
    <t>Vdiff</t>
  </si>
  <si>
    <t>Value (Ohm)</t>
  </si>
  <si>
    <t>CMR (dB)</t>
  </si>
  <si>
    <t>Example Circuit</t>
  </si>
  <si>
    <t>Bin</t>
  </si>
  <si>
    <t>Frequency</t>
  </si>
  <si>
    <t>more</t>
  </si>
  <si>
    <t>Estimated CMRR distribution w/ Selected Resistor Tolerances</t>
  </si>
  <si>
    <t>Enter Values in Yellow</t>
  </si>
  <si>
    <t>* this only shows the CMR effect of the resistor mismatch. The Amplifier will also contribute to CMR for a diff amp.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</si>
</sst>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2" fontId="0" fillId="0" borderId="1" xfId="0" applyNumberFormat="1" applyBorder="1"/>
    <xf numFmtId="0" fontId="0" fillId="0" borderId="2" xfId="0" applyFill="1" applyBorder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0" fontId="0" fillId="2" borderId="0" xfId="0" applyNumberFormat="1" applyFill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Sheet3!$C$1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numRef>
              <c:f>Sheet3!$B$2:$B$21</c:f>
              <c:numCache>
                <c:formatCode>General</c:formatCode>
                <c:ptCount val="20"/>
                <c:pt idx="0">
                  <c:v>-3636.6611813693876</c:v>
                </c:pt>
                <c:pt idx="1">
                  <c:v>-3253.8547412252415</c:v>
                </c:pt>
                <c:pt idx="2">
                  <c:v>-2871.0483010810954</c:v>
                </c:pt>
                <c:pt idx="3">
                  <c:v>-2488.2418609369497</c:v>
                </c:pt>
                <c:pt idx="4">
                  <c:v>-2105.4354207928031</c:v>
                </c:pt>
                <c:pt idx="5">
                  <c:v>-1722.6289806486573</c:v>
                </c:pt>
                <c:pt idx="6">
                  <c:v>-1339.8225405045112</c:v>
                </c:pt>
                <c:pt idx="7">
                  <c:v>-957.01610036036516</c:v>
                </c:pt>
                <c:pt idx="8">
                  <c:v>-574.20966021621916</c:v>
                </c:pt>
                <c:pt idx="9">
                  <c:v>-191.40322007207303</c:v>
                </c:pt>
                <c:pt idx="10">
                  <c:v>191.40322007207303</c:v>
                </c:pt>
                <c:pt idx="11">
                  <c:v>574.20966021621916</c:v>
                </c:pt>
                <c:pt idx="12">
                  <c:v>957.01610036036516</c:v>
                </c:pt>
                <c:pt idx="13">
                  <c:v>1339.8225405045112</c:v>
                </c:pt>
                <c:pt idx="14">
                  <c:v>1722.6289806486573</c:v>
                </c:pt>
                <c:pt idx="15">
                  <c:v>2105.4354207928031</c:v>
                </c:pt>
                <c:pt idx="16">
                  <c:v>2488.2418609369497</c:v>
                </c:pt>
                <c:pt idx="17">
                  <c:v>2871.0483010810954</c:v>
                </c:pt>
                <c:pt idx="18">
                  <c:v>3253.8547412252415</c:v>
                </c:pt>
                <c:pt idx="19" formatCode="0.00">
                  <c:v>3636.6611813693876</c:v>
                </c:pt>
              </c:numCache>
            </c:numRef>
          </c:cat>
          <c:val>
            <c:numRef>
              <c:f>Sheet3!$C$2:$C$21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24</c:v>
                </c:pt>
                <c:pt idx="6">
                  <c:v>32</c:v>
                </c:pt>
                <c:pt idx="7">
                  <c:v>64</c:v>
                </c:pt>
                <c:pt idx="8">
                  <c:v>94</c:v>
                </c:pt>
                <c:pt idx="9">
                  <c:v>132</c:v>
                </c:pt>
                <c:pt idx="10">
                  <c:v>132</c:v>
                </c:pt>
                <c:pt idx="11">
                  <c:v>94</c:v>
                </c:pt>
                <c:pt idx="12">
                  <c:v>64</c:v>
                </c:pt>
                <c:pt idx="13">
                  <c:v>32</c:v>
                </c:pt>
                <c:pt idx="14">
                  <c:v>24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65662720"/>
        <c:axId val="165664256"/>
      </c:barChart>
      <c:catAx>
        <c:axId val="16566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CMRR (uV/V)</a:t>
                </a:r>
              </a:p>
            </c:rich>
          </c:tx>
          <c:layout/>
          <c:overlay val="0"/>
        </c:title>
        <c:numFmt formatCode="#,##0.0" sourceLinked="0"/>
        <c:majorTickMark val="none"/>
        <c:minorTickMark val="none"/>
        <c:tickLblPos val="nextTo"/>
        <c:crossAx val="165664256"/>
        <c:crosses val="autoZero"/>
        <c:auto val="1"/>
        <c:lblAlgn val="ctr"/>
        <c:lblOffset val="100"/>
        <c:noMultiLvlLbl val="0"/>
      </c:catAx>
      <c:valAx>
        <c:axId val="165664256"/>
        <c:scaling>
          <c:orientation val="minMax"/>
        </c:scaling>
        <c:delete val="1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6566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Sheet3!$C$1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numRef>
              <c:f>Sheet3!$B$2:$B$21</c:f>
              <c:numCache>
                <c:formatCode>General</c:formatCode>
                <c:ptCount val="20"/>
                <c:pt idx="0">
                  <c:v>-3636.6611813693876</c:v>
                </c:pt>
                <c:pt idx="1">
                  <c:v>-3253.8547412252415</c:v>
                </c:pt>
                <c:pt idx="2">
                  <c:v>-2871.0483010810954</c:v>
                </c:pt>
                <c:pt idx="3">
                  <c:v>-2488.2418609369497</c:v>
                </c:pt>
                <c:pt idx="4">
                  <c:v>-2105.4354207928031</c:v>
                </c:pt>
                <c:pt idx="5">
                  <c:v>-1722.6289806486573</c:v>
                </c:pt>
                <c:pt idx="6">
                  <c:v>-1339.8225405045112</c:v>
                </c:pt>
                <c:pt idx="7">
                  <c:v>-957.01610036036516</c:v>
                </c:pt>
                <c:pt idx="8">
                  <c:v>-574.20966021621916</c:v>
                </c:pt>
                <c:pt idx="9">
                  <c:v>-191.40322007207303</c:v>
                </c:pt>
                <c:pt idx="10">
                  <c:v>191.40322007207303</c:v>
                </c:pt>
                <c:pt idx="11">
                  <c:v>574.20966021621916</c:v>
                </c:pt>
                <c:pt idx="12">
                  <c:v>957.01610036036516</c:v>
                </c:pt>
                <c:pt idx="13">
                  <c:v>1339.8225405045112</c:v>
                </c:pt>
                <c:pt idx="14">
                  <c:v>1722.6289806486573</c:v>
                </c:pt>
                <c:pt idx="15">
                  <c:v>2105.4354207928031</c:v>
                </c:pt>
                <c:pt idx="16">
                  <c:v>2488.2418609369497</c:v>
                </c:pt>
                <c:pt idx="17">
                  <c:v>2871.0483010810954</c:v>
                </c:pt>
                <c:pt idx="18">
                  <c:v>3253.8547412252415</c:v>
                </c:pt>
                <c:pt idx="19" formatCode="0.00">
                  <c:v>3636.6611813693876</c:v>
                </c:pt>
              </c:numCache>
            </c:numRef>
          </c:cat>
          <c:val>
            <c:numRef>
              <c:f>Sheet3!$C$2:$C$21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24</c:v>
                </c:pt>
                <c:pt idx="6">
                  <c:v>32</c:v>
                </c:pt>
                <c:pt idx="7">
                  <c:v>64</c:v>
                </c:pt>
                <c:pt idx="8">
                  <c:v>94</c:v>
                </c:pt>
                <c:pt idx="9">
                  <c:v>132</c:v>
                </c:pt>
                <c:pt idx="10">
                  <c:v>132</c:v>
                </c:pt>
                <c:pt idx="11">
                  <c:v>94</c:v>
                </c:pt>
                <c:pt idx="12">
                  <c:v>64</c:v>
                </c:pt>
                <c:pt idx="13">
                  <c:v>32</c:v>
                </c:pt>
                <c:pt idx="14">
                  <c:v>24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24800"/>
        <c:axId val="160927744"/>
      </c:barChart>
      <c:catAx>
        <c:axId val="160924800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crossAx val="160927744"/>
        <c:crosses val="autoZero"/>
        <c:auto val="1"/>
        <c:lblAlgn val="ctr"/>
        <c:lblOffset val="100"/>
        <c:noMultiLvlLbl val="0"/>
      </c:catAx>
      <c:valAx>
        <c:axId val="16092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92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601980</xdr:colOff>
          <xdr:row>3</xdr:row>
          <xdr:rowOff>22860</xdr:rowOff>
        </xdr:from>
        <xdr:to>
          <xdr:col>11</xdr:col>
          <xdr:colOff>601980</xdr:colOff>
          <xdr:row>15</xdr:row>
          <xdr:rowOff>7620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8964</xdr:colOff>
      <xdr:row>18</xdr:row>
      <xdr:rowOff>53789</xdr:rowOff>
    </xdr:from>
    <xdr:to>
      <xdr:col>12</xdr:col>
      <xdr:colOff>35858</xdr:colOff>
      <xdr:row>33</xdr:row>
      <xdr:rowOff>107577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5</xdr:row>
      <xdr:rowOff>163830</xdr:rowOff>
    </xdr:from>
    <xdr:to>
      <xdr:col>12</xdr:col>
      <xdr:colOff>541020</xdr:colOff>
      <xdr:row>20</xdr:row>
      <xdr:rowOff>163830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zoomScale="85" zoomScaleNormal="85" workbookViewId="0">
      <selection activeCell="C23" sqref="A23:E25"/>
    </sheetView>
  </sheetViews>
  <sheetFormatPr defaultRowHeight="14.4" x14ac:dyDescent="0.3"/>
  <cols>
    <col min="1" max="1" width="12.33203125" bestFit="1" customWidth="1"/>
    <col min="2" max="2" width="12" bestFit="1" customWidth="1"/>
    <col min="4" max="4" width="10.33203125" bestFit="1" customWidth="1"/>
  </cols>
  <sheetData>
    <row r="1" spans="1:12" x14ac:dyDescent="0.3">
      <c r="B1" s="10" t="s">
        <v>22</v>
      </c>
      <c r="C1" s="10"/>
    </row>
    <row r="2" spans="1:12" x14ac:dyDescent="0.3">
      <c r="A2" s="2" t="s">
        <v>10</v>
      </c>
      <c r="B2" s="2" t="s">
        <v>15</v>
      </c>
      <c r="C2" s="2" t="s">
        <v>11</v>
      </c>
      <c r="D2" s="2" t="s">
        <v>12</v>
      </c>
    </row>
    <row r="3" spans="1:12" ht="15.6" x14ac:dyDescent="0.3">
      <c r="A3" s="1" t="s">
        <v>2</v>
      </c>
      <c r="B3" s="11">
        <v>1</v>
      </c>
      <c r="C3" s="12">
        <v>0.01</v>
      </c>
      <c r="D3" s="1">
        <f>B3*(1+C3)</f>
        <v>1.01</v>
      </c>
      <c r="F3" s="4" t="s">
        <v>17</v>
      </c>
      <c r="G3" s="4"/>
      <c r="H3" s="4"/>
      <c r="I3" s="4"/>
      <c r="J3" s="4"/>
      <c r="K3" s="4"/>
      <c r="L3" s="4"/>
    </row>
    <row r="4" spans="1:12" x14ac:dyDescent="0.3">
      <c r="A4" s="1" t="s">
        <v>1</v>
      </c>
      <c r="B4" s="11">
        <v>10</v>
      </c>
      <c r="C4" s="12">
        <v>0.01</v>
      </c>
      <c r="D4" s="1">
        <f>B4*(1-C4)</f>
        <v>9.9</v>
      </c>
    </row>
    <row r="5" spans="1:12" x14ac:dyDescent="0.3">
      <c r="A5" s="1" t="s">
        <v>3</v>
      </c>
      <c r="B5" s="11">
        <v>1</v>
      </c>
      <c r="C5" s="12">
        <v>0.01</v>
      </c>
      <c r="D5" s="1">
        <f>B5*(1-C5)</f>
        <v>0.99</v>
      </c>
    </row>
    <row r="6" spans="1:12" x14ac:dyDescent="0.3">
      <c r="A6" s="1" t="s">
        <v>4</v>
      </c>
      <c r="B6" s="11">
        <v>10</v>
      </c>
      <c r="C6" s="12">
        <v>0.01</v>
      </c>
      <c r="D6" s="1">
        <f>B6*(1+C6)</f>
        <v>10.1</v>
      </c>
    </row>
    <row r="8" spans="1:12" x14ac:dyDescent="0.3">
      <c r="A8" s="2" t="s">
        <v>5</v>
      </c>
      <c r="B8" s="11">
        <v>0</v>
      </c>
    </row>
    <row r="9" spans="1:12" x14ac:dyDescent="0.3">
      <c r="A9" s="2" t="s">
        <v>14</v>
      </c>
      <c r="B9" s="11">
        <v>0</v>
      </c>
    </row>
    <row r="10" spans="1:12" x14ac:dyDescent="0.3">
      <c r="A10" s="2" t="s">
        <v>6</v>
      </c>
      <c r="B10" s="1">
        <f>B8+B9/2</f>
        <v>0</v>
      </c>
    </row>
    <row r="11" spans="1:12" x14ac:dyDescent="0.3">
      <c r="A11" s="2" t="s">
        <v>7</v>
      </c>
      <c r="B11" s="1">
        <f>B8-B9/2</f>
        <v>0</v>
      </c>
    </row>
    <row r="12" spans="1:12" x14ac:dyDescent="0.3">
      <c r="A12" s="2"/>
      <c r="B12" s="1"/>
    </row>
    <row r="13" spans="1:12" x14ac:dyDescent="0.3">
      <c r="A13" s="2" t="s">
        <v>13</v>
      </c>
      <c r="B13" s="1">
        <f>((D3*D6-D4*D5)/(D3*(D5+D6))*B8+((D6*(D3+D4)+D4*(D5+D6))/(2*D3*(D5+D6)))*B9)</f>
        <v>0</v>
      </c>
    </row>
    <row r="14" spans="1:12" x14ac:dyDescent="0.3">
      <c r="A14" s="2"/>
      <c r="B14" s="1"/>
    </row>
    <row r="15" spans="1:12" x14ac:dyDescent="0.3">
      <c r="A15" s="2" t="s">
        <v>8</v>
      </c>
      <c r="B15" s="1">
        <f>((D3*D6-D4*D5)/(D3*(D5+D6)))</f>
        <v>3.5711416046924828E-2</v>
      </c>
    </row>
    <row r="16" spans="1:12" x14ac:dyDescent="0.3">
      <c r="A16" s="2" t="s">
        <v>9</v>
      </c>
      <c r="B16" s="1">
        <f>(D6*(D3+D4)+D4*(D5+D6))/(2*D3*(D5+D6))</f>
        <v>9.819835906043263</v>
      </c>
    </row>
    <row r="17" spans="1:12" x14ac:dyDescent="0.3">
      <c r="A17" s="2"/>
      <c r="B17" s="1"/>
    </row>
    <row r="18" spans="1:12" ht="15.6" x14ac:dyDescent="0.3">
      <c r="A18" s="2" t="s">
        <v>16</v>
      </c>
      <c r="B18" s="3">
        <f>20*LOG10(ABS(B16/B15))</f>
        <v>48.785943183833389</v>
      </c>
      <c r="F18" s="4" t="s">
        <v>21</v>
      </c>
      <c r="G18" s="4"/>
      <c r="H18" s="4"/>
      <c r="I18" s="4"/>
      <c r="J18" s="4"/>
      <c r="K18" s="4"/>
      <c r="L18" s="4"/>
    </row>
    <row r="19" spans="1:12" x14ac:dyDescent="0.3">
      <c r="A19" s="2" t="s">
        <v>0</v>
      </c>
      <c r="B19" s="3">
        <f>1000000*10^(-1*B18/20)</f>
        <v>3636.6611813693876</v>
      </c>
    </row>
    <row r="24" spans="1:12" ht="14.4" customHeight="1" x14ac:dyDescent="0.3">
      <c r="A24" s="13" t="s">
        <v>23</v>
      </c>
      <c r="B24" s="13"/>
      <c r="C24" s="13"/>
      <c r="D24" s="13"/>
      <c r="E24" s="13"/>
    </row>
    <row r="25" spans="1:12" x14ac:dyDescent="0.3">
      <c r="A25" s="13"/>
      <c r="B25" s="13"/>
      <c r="C25" s="13"/>
      <c r="D25" s="13"/>
      <c r="E25" s="13"/>
    </row>
  </sheetData>
  <mergeCells count="4">
    <mergeCell ref="F3:L3"/>
    <mergeCell ref="F18:L18"/>
    <mergeCell ref="B1:C1"/>
    <mergeCell ref="A24:E25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2051" r:id="rId4">
          <objectPr defaultSize="0" autoPict="0" r:id="rId5">
            <anchor moveWithCells="1">
              <from>
                <xdr:col>4</xdr:col>
                <xdr:colOff>601980</xdr:colOff>
                <xdr:row>3</xdr:row>
                <xdr:rowOff>22860</xdr:rowOff>
              </from>
              <to>
                <xdr:col>11</xdr:col>
                <xdr:colOff>601980</xdr:colOff>
                <xdr:row>15</xdr:row>
                <xdr:rowOff>7620</xdr:rowOff>
              </to>
            </anchor>
          </objectPr>
        </oleObject>
      </mc:Choice>
      <mc:Fallback>
        <oleObject progId="Visio.Drawing.11" shapeId="205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C14" sqref="C14"/>
    </sheetView>
  </sheetViews>
  <sheetFormatPr defaultRowHeight="14.4" x14ac:dyDescent="0.3"/>
  <sheetData>
    <row r="1" spans="1:3" x14ac:dyDescent="0.3">
      <c r="A1" s="5"/>
      <c r="B1" s="6" t="s">
        <v>18</v>
      </c>
      <c r="C1" s="6" t="s">
        <v>19</v>
      </c>
    </row>
    <row r="2" spans="1:3" x14ac:dyDescent="0.3">
      <c r="A2" s="5">
        <v>1</v>
      </c>
      <c r="B2" s="5">
        <f>(2*A2-21)*$B$21/19</f>
        <v>-3636.6611813693876</v>
      </c>
      <c r="C2" s="7">
        <v>1</v>
      </c>
    </row>
    <row r="3" spans="1:3" x14ac:dyDescent="0.3">
      <c r="A3" s="5">
        <v>2</v>
      </c>
      <c r="B3" s="5">
        <f>(2*A3-21)*$B$21/19</f>
        <v>-3253.8547412252415</v>
      </c>
      <c r="C3" s="7">
        <v>1</v>
      </c>
    </row>
    <row r="4" spans="1:3" x14ac:dyDescent="0.3">
      <c r="A4" s="5">
        <v>3</v>
      </c>
      <c r="B4" s="5">
        <f>(2*A4-21)*$B$21/19</f>
        <v>-2871.0483010810954</v>
      </c>
      <c r="C4" s="7">
        <v>4</v>
      </c>
    </row>
    <row r="5" spans="1:3" x14ac:dyDescent="0.3">
      <c r="A5" s="5">
        <v>4</v>
      </c>
      <c r="B5" s="5">
        <f>(2*A5-21)*$B$21/19</f>
        <v>-2488.2418609369497</v>
      </c>
      <c r="C5" s="7">
        <v>8</v>
      </c>
    </row>
    <row r="6" spans="1:3" x14ac:dyDescent="0.3">
      <c r="A6" s="5">
        <v>5</v>
      </c>
      <c r="B6" s="5">
        <f>(2*A6-21)*$B$21/19</f>
        <v>-2105.4354207928031</v>
      </c>
      <c r="C6" s="7">
        <v>16</v>
      </c>
    </row>
    <row r="7" spans="1:3" x14ac:dyDescent="0.3">
      <c r="A7" s="5">
        <v>6</v>
      </c>
      <c r="B7" s="5">
        <f>(2*A7-21)*$B$21/19</f>
        <v>-1722.6289806486573</v>
      </c>
      <c r="C7" s="7">
        <v>24</v>
      </c>
    </row>
    <row r="8" spans="1:3" x14ac:dyDescent="0.3">
      <c r="A8" s="5">
        <v>7</v>
      </c>
      <c r="B8" s="5">
        <f>(2*A8-21)*$B$21/19</f>
        <v>-1339.8225405045112</v>
      </c>
      <c r="C8" s="7">
        <v>32</v>
      </c>
    </row>
    <row r="9" spans="1:3" x14ac:dyDescent="0.3">
      <c r="A9" s="5">
        <v>8</v>
      </c>
      <c r="B9" s="5">
        <f>(2*A9-21)*$B$21/19</f>
        <v>-957.01610036036516</v>
      </c>
      <c r="C9" s="7">
        <v>64</v>
      </c>
    </row>
    <row r="10" spans="1:3" x14ac:dyDescent="0.3">
      <c r="A10" s="5">
        <v>9</v>
      </c>
      <c r="B10" s="5">
        <f>(2*A10-21)*$B$21/19</f>
        <v>-574.20966021621916</v>
      </c>
      <c r="C10" s="7">
        <v>94</v>
      </c>
    </row>
    <row r="11" spans="1:3" x14ac:dyDescent="0.3">
      <c r="A11" s="5">
        <v>10</v>
      </c>
      <c r="B11" s="5">
        <f>(2*A11-21)*$B$21/19</f>
        <v>-191.40322007207303</v>
      </c>
      <c r="C11" s="7">
        <v>132</v>
      </c>
    </row>
    <row r="12" spans="1:3" x14ac:dyDescent="0.3">
      <c r="A12" s="5">
        <v>11</v>
      </c>
      <c r="B12" s="5">
        <f>(2*A12-21)*$B$21/19</f>
        <v>191.40322007207303</v>
      </c>
      <c r="C12" s="7">
        <v>132</v>
      </c>
    </row>
    <row r="13" spans="1:3" x14ac:dyDescent="0.3">
      <c r="A13" s="5">
        <v>12</v>
      </c>
      <c r="B13" s="5">
        <f>(2*A13-21)*$B$21/19</f>
        <v>574.20966021621916</v>
      </c>
      <c r="C13" s="7">
        <v>94</v>
      </c>
    </row>
    <row r="14" spans="1:3" x14ac:dyDescent="0.3">
      <c r="A14" s="5">
        <v>13</v>
      </c>
      <c r="B14" s="5">
        <f>(2*A14-21)*$B$21/19</f>
        <v>957.01610036036516</v>
      </c>
      <c r="C14" s="7">
        <v>64</v>
      </c>
    </row>
    <row r="15" spans="1:3" x14ac:dyDescent="0.3">
      <c r="A15" s="5">
        <v>14</v>
      </c>
      <c r="B15" s="5">
        <f>(2*A15-21)*$B$21/19</f>
        <v>1339.8225405045112</v>
      </c>
      <c r="C15" s="7">
        <v>32</v>
      </c>
    </row>
    <row r="16" spans="1:3" x14ac:dyDescent="0.3">
      <c r="A16" s="5">
        <v>15</v>
      </c>
      <c r="B16" s="5">
        <f>(2*A16-21)*$B$21/19</f>
        <v>1722.6289806486573</v>
      </c>
      <c r="C16" s="7">
        <v>24</v>
      </c>
    </row>
    <row r="17" spans="1:3" x14ac:dyDescent="0.3">
      <c r="A17" s="5">
        <v>16</v>
      </c>
      <c r="B17" s="5">
        <f>(2*A17-21)*$B$21/19</f>
        <v>2105.4354207928031</v>
      </c>
      <c r="C17" s="7">
        <v>16</v>
      </c>
    </row>
    <row r="18" spans="1:3" x14ac:dyDescent="0.3">
      <c r="A18" s="5">
        <v>17</v>
      </c>
      <c r="B18" s="5">
        <f>(2*A18-21)*$B$21/19</f>
        <v>2488.2418609369497</v>
      </c>
      <c r="C18" s="7">
        <v>8</v>
      </c>
    </row>
    <row r="19" spans="1:3" x14ac:dyDescent="0.3">
      <c r="A19" s="5">
        <v>18</v>
      </c>
      <c r="B19" s="5">
        <f>(2*A19-21)*$B$21/19</f>
        <v>2871.0483010810954</v>
      </c>
      <c r="C19" s="7">
        <v>4</v>
      </c>
    </row>
    <row r="20" spans="1:3" x14ac:dyDescent="0.3">
      <c r="A20" s="5">
        <v>19</v>
      </c>
      <c r="B20" s="5">
        <f>(2*A20-21)*$B$21/19</f>
        <v>3253.8547412252415</v>
      </c>
      <c r="C20" s="5">
        <v>1</v>
      </c>
    </row>
    <row r="21" spans="1:3" x14ac:dyDescent="0.3">
      <c r="A21" s="5">
        <v>20</v>
      </c>
      <c r="B21" s="8">
        <f>'Diff Amplifier Resistor CMRR '!B19</f>
        <v>3636.6611813693876</v>
      </c>
      <c r="C21" s="5">
        <v>1</v>
      </c>
    </row>
    <row r="22" spans="1:3" x14ac:dyDescent="0.3">
      <c r="A22" s="9">
        <v>21</v>
      </c>
      <c r="B22" t="s">
        <v>20</v>
      </c>
      <c r="C22" s="9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Diff Amplifier Resistor CMRR 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Pickett</dc:creator>
  <cp:lastModifiedBy>Matthew Pickett</cp:lastModifiedBy>
  <dcterms:created xsi:type="dcterms:W3CDTF">2013-09-28T00:39:19Z</dcterms:created>
  <dcterms:modified xsi:type="dcterms:W3CDTF">2013-10-02T15:52:00Z</dcterms:modified>
</cp:coreProperties>
</file>